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tabRatio="500"/>
  </bookViews>
  <sheets>
    <sheet name="Contratti informatica" sheetId="1" r:id="rId1"/>
    <sheet name="Infrastruttura SPC Cloud" sheetId="2" r:id="rId2"/>
    <sheet name="Identità digitali e sicurezza" sheetId="3" r:id="rId3"/>
    <sheet name="Sviluppo e conduzione app." sheetId="4" r:id="rId4"/>
  </sheets>
  <definedNames>
    <definedName name="_xlnm._FilterDatabase" localSheetId="0" hidden="1">'Contratti informatica'!$A$1:$H$24</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1" l="1"/>
  <c r="D26" i="1" l="1"/>
  <c r="D25" i="1"/>
  <c r="D24" i="1"/>
  <c r="D22" i="1" l="1"/>
  <c r="D20" i="1"/>
  <c r="D18" i="1"/>
  <c r="D17" i="1"/>
  <c r="D14" i="1"/>
  <c r="D11" i="1" l="1"/>
  <c r="D9" i="1" l="1"/>
  <c r="D8" i="1"/>
  <c r="D7" i="1"/>
  <c r="D6" i="1"/>
  <c r="D5" i="1" l="1"/>
  <c r="D4" i="1"/>
  <c r="D3" i="1" l="1"/>
  <c r="C27" i="1" l="1"/>
</calcChain>
</file>

<file path=xl/sharedStrings.xml><?xml version="1.0" encoding="utf-8"?>
<sst xmlns="http://schemas.openxmlformats.org/spreadsheetml/2006/main" count="174" uniqueCount="130">
  <si>
    <t>OGGETTO DEL CONTRATTO</t>
  </si>
  <si>
    <t>FORNITORE</t>
  </si>
  <si>
    <t>DATA STIPULA</t>
  </si>
  <si>
    <t>FONTE FINANZIAMENTO</t>
  </si>
  <si>
    <t>note</t>
  </si>
  <si>
    <t>SOFTWAREONE ITALIA</t>
  </si>
  <si>
    <t>24 mesi</t>
  </si>
  <si>
    <t>Acquisto subscription Liferay DXP + formazione</t>
  </si>
  <si>
    <t>SMC Treviso S.r.l.</t>
  </si>
  <si>
    <t>Acquisto licenze IBM Websphere e MQ compreso collaudo</t>
  </si>
  <si>
    <t>Italware srl</t>
  </si>
  <si>
    <t>SBI srl</t>
  </si>
  <si>
    <t>SAS Institute srl</t>
  </si>
  <si>
    <t>RTI Almaviva SPA con Almawave srl, Indra Italia spa e Pricewaterhouse Advisory spa</t>
  </si>
  <si>
    <t>RTI Fondazione Di Vittorio con Kapusons srl contratto n. 146 del 05/10/2018 approvato con DD n. 387 del 08/10/2018</t>
  </si>
  <si>
    <t>Servizi applicativi per i sistemi contabili, amministrativi, procedurali e gestionali connessi al FSE</t>
  </si>
  <si>
    <t>RTI IBM con Publica Utilitas e Reply Public Sector e Sistemi Informativi</t>
  </si>
  <si>
    <t>CONTRATTO PONTE AT INFORMATICA</t>
  </si>
  <si>
    <t>RTI Unisys Italia s.r.l. e Consedin s.p.a.</t>
  </si>
  <si>
    <t>Licenze google maps</t>
  </si>
  <si>
    <t>Noovle srl</t>
  </si>
  <si>
    <t xml:space="preserve"> Fornitore Ernst&amp;Young Financial Business Advisors S.p.A. </t>
  </si>
  <si>
    <t>Software Liferay SMC-LDXP-EXTENSION</t>
  </si>
  <si>
    <t>Leonardo S.p.a. con IBM Italia S.p.A., Fastweb S.p.A. e Sistemi informativi srl</t>
  </si>
  <si>
    <t>29 mesi</t>
  </si>
  <si>
    <t>Amazon Web Services</t>
  </si>
  <si>
    <t>C62 SRL</t>
  </si>
  <si>
    <t>RTI Telecom Italia S.p.A.,
HPE Services Italia S.r.l., Postecom S.p.A., Poste Italiane S.p.A. e Postel S.p.A.</t>
  </si>
  <si>
    <t>Translated srl</t>
  </si>
  <si>
    <t>Consorzio LEONARDO Servizi e Lavori SOCIETA' COOPERATIVA CONSORTILE STABILE</t>
  </si>
  <si>
    <t>Software ISAM IGI (rinnovo licenze)</t>
  </si>
  <si>
    <t>Fornitura di software in licenza, di servizi di manutenzione di software in licenza e di servizi accessori: BUSINESS INTELLIGENCE</t>
  </si>
  <si>
    <t>Fornitura di software in licenza, di servizi di manutenzione di software in licenza e di servizi accessori: DATA INTEGRATION</t>
  </si>
  <si>
    <t>Fornitura di software in licenza, di servizi di manutenzione di software in licenza e di servizi accessori: DATA MINING</t>
  </si>
  <si>
    <t>“Licenze Software Multibrand”, Lotto 3</t>
  </si>
  <si>
    <r>
      <t xml:space="preserve">22 licenze d’uso (con la precisazione che ciascun prodotto è costituito da licenze dualcore e, quindi, per un totale di 44 core): Microsoft®SQLSvrEnterpriseCore License/SoftwareAssurancePack Government OLP 2 Licenses NoLevel CoreLic Qualified
</t>
    </r>
    <r>
      <rPr>
        <b/>
        <i/>
        <sz val="9"/>
        <rFont val="Arial"/>
        <family val="2"/>
      </rPr>
      <t>SQL SERVER</t>
    </r>
  </si>
  <si>
    <r>
      <t xml:space="preserve">Portale e servizi web per il sistema informativo ANPAL - </t>
    </r>
    <r>
      <rPr>
        <b/>
        <i/>
        <sz val="9"/>
        <rFont val="Arial"/>
        <family val="2"/>
      </rPr>
      <t>Lotto 4</t>
    </r>
  </si>
  <si>
    <r>
      <t xml:space="preserve">Servizi di supporto all'attività di messa a regime e sviluppo evolutivo del sistema informativo della formazione professionale di cui all'art. 15 del d.lgs. 150/2015
</t>
    </r>
    <r>
      <rPr>
        <b/>
        <i/>
        <sz val="9"/>
        <rFont val="Arial"/>
        <family val="2"/>
      </rPr>
      <t>SISTAF</t>
    </r>
  </si>
  <si>
    <r>
      <t xml:space="preserve">Realizzazione della piattaforma di orchestrazione del sistema
informativo ANPAL - </t>
    </r>
    <r>
      <rPr>
        <b/>
        <i/>
        <sz val="9"/>
        <rFont val="Arial"/>
        <family val="2"/>
      </rPr>
      <t>Lotto 3</t>
    </r>
  </si>
  <si>
    <r>
      <t>Servizi di Cloud Computing - SPC Cloud</t>
    </r>
    <r>
      <rPr>
        <b/>
        <i/>
        <sz val="9"/>
        <rFont val="Arial"/>
        <family val="2"/>
      </rPr>
      <t xml:space="preserve"> Lotto 1</t>
    </r>
  </si>
  <si>
    <t>SCADENZA/DURATA</t>
  </si>
  <si>
    <t>Fonti FSE</t>
  </si>
  <si>
    <t xml:space="preserve"> Fonti Nazionali - Bilancio ANPAL</t>
  </si>
  <si>
    <t>Fonti Nazionali a supporto FSE</t>
  </si>
  <si>
    <t>12 mesi</t>
  </si>
  <si>
    <t xml:space="preserve">MEV dei sistemi SIGMA:
1. sviluppo della funzione di rendicontazione e certificazione delle UCS
regionali secondo i costi standard individuati a livello nazionale;
2. implementazione del protocollo di colloquio di Sigma Yei e Sigma Spao
con la banca dati unitaria del Ministero dell’Economia e Finanze;
3. realizzazione di nuove funzionalità dei sistemi </t>
  </si>
  <si>
    <t>ANPAL si è dotata del seguente sistema integrato di applicazioni WEB:
1. SIGMA - Sistema Informativo Gestione Monitoraggio e Audit
o SIGMA Giovani
o SIGMA SPAO
o Sigma SPAO Regioni
o Sigma POC SPAO
o SIGMA 2007-2013
2. GEFRO - Sistema Informativo Gestione Contabilità Fondo di Rotazione</t>
  </si>
  <si>
    <t>CONTACT CENTER _ Servizi di Contact Center in outsourcing 2”, Lotto n. 3, Regione Lazio, CIG master 6820564B75</t>
  </si>
  <si>
    <t>Numero per il lavoro che gestisce su un’unica piattaforma informatica le richieste che pervengono via telefono o via richiesta di supporto sul sito web www.anpal.gov.it, secondo procedure definite e condivise</t>
  </si>
  <si>
    <t xml:space="preserve">Servizi di BUSINESS MODELING, sviluppo e conduzione del Portale Cliclavoro e del Data Warehouse del Ministero del Lavoro e delle politiche Sociali Contratto Rep. N. 302/2015 del 22.05.2015 modificato con Atto Rep. N. 310/2016 del 24.06.2016) </t>
  </si>
  <si>
    <t>Estensione esercitata ai sensi dell'art. 4 del Contratto per “Affidamento di servizi applicativi da svolgersi in favore dell’ANPAL”</t>
  </si>
  <si>
    <t>Servizio</t>
  </si>
  <si>
    <t>Descrizione</t>
  </si>
  <si>
    <t>Risorse che ospitano l’architettura target dei servizi e delle applicazioni dell’Amministrazione. Il Cloud ANPAL dispone di 3 Virtual Data Center, con 335 Virtual Machine e 100 Database, un pool di risorse elaborative virtuali (9.050 Gb vRAM, 2.475 vCPU e 159.700 Gb vStorage) e risorse virtuali di rete, sicurezza (vNetwork, vFirewall, vLoadbalancer) e relative Licenze Microsoft.</t>
  </si>
  <si>
    <t>Supporto alla realizzazione e alla messa in produzione della architettura applicativa, nello specifico:
- progettazione architetturale dei flussi di comunicazione, e Integrazione delle componenti applicative;
- implementazione infrastrutturale e configurazione del networking;
- supporto consulenziale per il troubleshooting e supporto specialistico alle attività di test/collaudo;
- realizzazione di basi dati in alta affidabilità e ottimizzazione dei sistemi tramite capacity plan;
- implementazione di un sistema per consentire l’accesso sicuro da remoto;
- implementazione di una soluzione per il servizio di backup.</t>
  </si>
  <si>
    <t>Servizi di monitoraggio infrastrutturale delle Virtual Machine e dei Database e un servizio di Backup&amp;Restore, attivi dal lunedì al venerdì dalle ore 8.30 alle ore 17.30 e il sabato dalle ore 8.30 alle ore 14.00. Ad oggi risultano in gestione 123 Virtual Machine e 80 Database.</t>
  </si>
  <si>
    <r>
      <t xml:space="preserve">Risorse infrastrutturali </t>
    </r>
    <r>
      <rPr>
        <b/>
        <i/>
        <sz val="9"/>
        <color rgb="FF000000"/>
        <rFont val="Arial"/>
        <family val="2"/>
      </rPr>
      <t>Enterprise Container as a Service (ECaaS)</t>
    </r>
  </si>
  <si>
    <r>
      <t xml:space="preserve">La piattaforma </t>
    </r>
    <r>
      <rPr>
        <i/>
        <sz val="9"/>
        <color rgb="FF000000"/>
        <rFont val="Arial"/>
        <family val="2"/>
      </rPr>
      <t>ECaaS</t>
    </r>
    <r>
      <rPr>
        <sz val="9"/>
        <color rgb="FF000000"/>
        <rFont val="Arial"/>
        <family val="2"/>
      </rPr>
      <t xml:space="preserve"> ha consentito la reingegnerizzazione dell’architettura applicativa attraverso soluzioni basate sulla tecnologia container (</t>
    </r>
    <r>
      <rPr>
        <i/>
        <sz val="9"/>
        <color rgb="FF000000"/>
        <rFont val="Arial"/>
        <family val="2"/>
      </rPr>
      <t>Docker</t>
    </r>
    <r>
      <rPr>
        <sz val="9"/>
        <color rgb="FF000000"/>
        <rFont val="Arial"/>
        <family val="2"/>
      </rPr>
      <t xml:space="preserve">), svincolando così i sistemi dalle risorse infrastrutturali e migliorando l’efficienza operativa ed il livello di ottimizzazione di utilizzo delle risorse. La piattaforma abilita inoltre logiche di scalabilità orizzontale particolarmente rilevanti per le applicazioni, così da poter rispondere prontamente a eventuali picchi di richieste (es. </t>
    </r>
    <r>
      <rPr>
        <i/>
        <sz val="9"/>
        <color rgb="FF000000"/>
        <rFont val="Arial"/>
        <family val="2"/>
      </rPr>
      <t>Click Day</t>
    </r>
    <r>
      <rPr>
        <sz val="9"/>
        <color rgb="FF000000"/>
        <rFont val="Arial"/>
        <family val="2"/>
      </rPr>
      <t>).</t>
    </r>
  </si>
  <si>
    <r>
      <t xml:space="preserve">Risorse infrastrutturali </t>
    </r>
    <r>
      <rPr>
        <b/>
        <i/>
        <sz val="9"/>
        <rFont val="Arial"/>
        <family val="2"/>
      </rPr>
      <t>Infrastructure as a Service</t>
    </r>
    <r>
      <rPr>
        <i/>
        <sz val="9"/>
        <rFont val="Arial"/>
        <family val="2"/>
      </rPr>
      <t xml:space="preserve"> (</t>
    </r>
    <r>
      <rPr>
        <b/>
        <i/>
        <sz val="9"/>
        <rFont val="Arial"/>
        <family val="2"/>
      </rPr>
      <t>IaaS) - Virtual Data Center</t>
    </r>
  </si>
  <si>
    <r>
      <t xml:space="preserve">Risorse infrastrutturali </t>
    </r>
    <r>
      <rPr>
        <b/>
        <i/>
        <sz val="9"/>
        <color rgb="FF000000"/>
        <rFont val="Arial"/>
        <family val="2"/>
      </rPr>
      <t>Infrastructure as a Service</t>
    </r>
    <r>
      <rPr>
        <i/>
        <sz val="9"/>
        <color rgb="FF000000"/>
        <rFont val="Arial"/>
        <family val="2"/>
      </rPr>
      <t xml:space="preserve"> (</t>
    </r>
    <r>
      <rPr>
        <b/>
        <i/>
        <sz val="9"/>
        <color rgb="FF000000"/>
        <rFont val="Arial"/>
        <family val="2"/>
      </rPr>
      <t>IaaS) - Virtual Object Storage</t>
    </r>
  </si>
  <si>
    <r>
      <t>Virtual Storage</t>
    </r>
    <r>
      <rPr>
        <sz val="9"/>
        <color rgb="FF000000"/>
        <rFont val="Arial"/>
        <family val="2"/>
      </rPr>
      <t xml:space="preserve"> distribuito che tratta i dati in contenitori di dimensioni flessibili e opera lettura e scrittura a livello di singolo contenitore, al fine di costituire un sistema di archiviazione affidabile e flessibile e facilmente scalabile. Nel mese di maggio 2020 l’utilizzo è di circa 22.120 Gb</t>
    </r>
    <r>
      <rPr>
        <i/>
        <sz val="9"/>
        <color rgb="FF000000"/>
        <rFont val="Arial"/>
        <family val="2"/>
      </rPr>
      <t>.</t>
    </r>
  </si>
  <si>
    <r>
      <t xml:space="preserve">Risorse infrastrutturali </t>
    </r>
    <r>
      <rPr>
        <b/>
        <i/>
        <sz val="9"/>
        <rFont val="Arial"/>
        <family val="2"/>
      </rPr>
      <t>Platform as a Service (PaaS)</t>
    </r>
  </si>
  <si>
    <r>
      <t xml:space="preserve">Servizi </t>
    </r>
    <r>
      <rPr>
        <i/>
        <sz val="9"/>
        <rFont val="Arial"/>
        <family val="2"/>
      </rPr>
      <t>middleware</t>
    </r>
    <r>
      <rPr>
        <sz val="9"/>
        <rFont val="Arial"/>
        <family val="2"/>
      </rPr>
      <t xml:space="preserve"> (</t>
    </r>
    <r>
      <rPr>
        <i/>
        <sz val="9"/>
        <rFont val="Arial"/>
        <family val="2"/>
      </rPr>
      <t>Application Server</t>
    </r>
    <r>
      <rPr>
        <sz val="9"/>
        <rFont val="Arial"/>
        <family val="2"/>
      </rPr>
      <t xml:space="preserve">, </t>
    </r>
    <r>
      <rPr>
        <i/>
        <sz val="9"/>
        <rFont val="Arial"/>
        <family val="2"/>
      </rPr>
      <t>Web Server</t>
    </r>
    <r>
      <rPr>
        <sz val="9"/>
        <rFont val="Arial"/>
        <family val="2"/>
      </rPr>
      <t xml:space="preserve">, DBMS, strumenti di </t>
    </r>
    <r>
      <rPr>
        <i/>
        <sz val="9"/>
        <rFont val="Arial"/>
        <family val="2"/>
      </rPr>
      <t>monitoring</t>
    </r>
    <r>
      <rPr>
        <sz val="9"/>
        <rFont val="Arial"/>
        <family val="2"/>
      </rPr>
      <t>) che supportano il ciclo di vita completo delle applicazioni. Nel mese di maggio 2020 l’utilizzo è di circa 22.120 Gb.</t>
    </r>
  </si>
  <si>
    <r>
      <t>Risorse infrastrutturali</t>
    </r>
    <r>
      <rPr>
        <b/>
        <i/>
        <sz val="9"/>
        <color rgb="FF000000"/>
        <rFont val="Arial"/>
        <family val="2"/>
      </rPr>
      <t xml:space="preserve"> Backup as a Service (BaaS)</t>
    </r>
  </si>
  <si>
    <r>
      <t xml:space="preserve">Servizio base di </t>
    </r>
    <r>
      <rPr>
        <i/>
        <sz val="9"/>
        <color rgb="FF000000"/>
        <rFont val="Arial"/>
        <family val="2"/>
      </rPr>
      <t>backup</t>
    </r>
    <r>
      <rPr>
        <sz val="9"/>
        <color rgb="FF000000"/>
        <rFont val="Arial"/>
        <family val="2"/>
      </rPr>
      <t xml:space="preserve"> per effettuare il salvataggio di dati presenti su server (fisici o virtuali) di proprietà dell’Amministrazione. Nel mese di maggio 2020 risultano allocate 2 licenze SQL Server, 2 Licenze Oracle SE, 40 Gb vRAM, 16 vCPU e 100 Gb vStorage.</t>
    </r>
  </si>
  <si>
    <r>
      <t xml:space="preserve">Servizi di </t>
    </r>
    <r>
      <rPr>
        <b/>
        <i/>
        <sz val="9"/>
        <rFont val="Arial"/>
        <family val="2"/>
      </rPr>
      <t>Cloud Enabling</t>
    </r>
  </si>
  <si>
    <r>
      <t xml:space="preserve">Servizi </t>
    </r>
    <r>
      <rPr>
        <b/>
        <i/>
        <sz val="9"/>
        <color rgb="FF000000"/>
        <rFont val="Arial"/>
        <family val="2"/>
      </rPr>
      <t>Managed</t>
    </r>
  </si>
  <si>
    <t>CONTRATTO TRASFERITO AD ANPAL DALLA DG INNOVAZIONE DEL MLPS CON VERBALE DELLA CONFERENZA DEI SERVIZI DEL 7 APRILE 2017 (dd 192/2015 e 195/19)
Aree di responsabilità:
1. Business Modeling e Coordinamento;
2. Data Warehouse/Business Intelligence (ambiente di analisi che integra le informazioni provenienti dai diversi ambiti applicativi e sorgenti esterne, a supporto del monitoraggio del mercato del lavoro);
3. Portale Cliclavoro e applicazioni sottostanti (punto di accesso ai contenuti informativi e alle applicazioni per i servizi per il lavoro, sviluppati negli ultimi anni da MLPS)</t>
  </si>
  <si>
    <t>Timbri digitali</t>
  </si>
  <si>
    <t>Realizzazione di una soluzione per l’erogazione di timbri digitali per la validazione della documentazione relativa all’Attestazione dello stato di disoccupazione, che in tal modo può essere prodotta in maniera autonoma dai cittadini richiedenti senza necessità di recarsi presso il Centro per l’Impiego, e che ad oggi conta oltre 17.000 attestati rilasciati</t>
  </si>
  <si>
    <t>Identity and Access Management (IAM)</t>
  </si>
  <si>
    <t>Nuovo sistema di Identity and Access Management (IAM), per la registrazione e l'accesso alle applicazioni, in maniera sicura e scalabile. A partire dal mese di maggio 2019 il sistema è integrato con il Sistema Pubblico di Identità Digitale (SPID).
Ad oggi il sistema gestisce oltre 2 milioni di utenti, dei quali:
- circa 8.000 operatori dei Centri per l’Impiego,
- circa 90.000 utenti di tipo operatore,
- circa 300.000 aziende, di cui circa 125.000 corrispondenti ad utenze con profilo datori di lavoro,
- circa 12.000 utenze associate ai 21 patronati censiti, 636 utenze associate ad enti, 1.471 a sindacati, e 2.619 a istituti didattici.</t>
  </si>
  <si>
    <r>
      <t xml:space="preserve">Servizi di gestione del timbro digitale in cloud ed implementazione del software di access management e identity governance - </t>
    </r>
    <r>
      <rPr>
        <b/>
        <i/>
        <sz val="9"/>
        <rFont val="Arial"/>
        <family val="2"/>
      </rPr>
      <t>Lotto 2</t>
    </r>
    <r>
      <rPr>
        <i/>
        <sz val="9"/>
        <rFont val="Arial"/>
        <family val="2"/>
      </rPr>
      <t xml:space="preserve"> </t>
    </r>
  </si>
  <si>
    <t>Sviluppo applicativo</t>
  </si>
  <si>
    <t>Attività</t>
  </si>
  <si>
    <t>Piattaforma di orchestrazione</t>
  </si>
  <si>
    <t>Servizi di interoperabilità</t>
  </si>
  <si>
    <t>Servizi per la gestione del Reddito di cittadinanza</t>
  </si>
  <si>
    <t>Sistema Informativo della Formazione Professionale</t>
  </si>
  <si>
    <t>Gestione dei registri elettronici (albi informativi, repertorio politiche attive e incentivi)</t>
  </si>
  <si>
    <t>Portali (portale istituzionale, scrivania MyANPAL, portale elearning)</t>
  </si>
  <si>
    <t>Strumenti per la gestione dell'Assegno di ricollocazione</t>
  </si>
  <si>
    <t>Servizi per l’erogazione delle politiche attive (Scheda Anagrafico Professionale, Dichiarazione di Immediata Disponibilità, Garanzia Giovani)</t>
  </si>
  <si>
    <t>Servizi per l'intermediazione domanda e offerta di lavoro</t>
  </si>
  <si>
    <t>Servizi trasversali (agenda, anagrafiche e classificazioni, autenticazione e profilazione)</t>
  </si>
  <si>
    <t>Data Platform</t>
  </si>
  <si>
    <t>Acquisizione e gestione del patrimonio informativo delle Comunicazione Obbligatorie</t>
  </si>
  <si>
    <t>Conduzione applicativa, help desk 2° livello, manutenzione e supporto specialistico (spese ricorrenti)</t>
  </si>
  <si>
    <t>Help desk di 2° livello tecnico</t>
  </si>
  <si>
    <t>Servizi di manutenzione</t>
  </si>
  <si>
    <t>Supporto specialistico</t>
  </si>
  <si>
    <t>Conduzione applicativa</t>
  </si>
  <si>
    <t>Realizzazione di strumenti per la condivisione con Regioni/P.A. dei dati relativi allo stato di attuazione delle politiche attive del lavoro, anche a livello disaggregato per singolo CPI, attraverso sistemi di Business Intelligence (accessibili mediante il cruscotto dei referenti regionali e degli operatori CPI). Implementazione di componenti a supporto delle Strutture di ricerca di ANPAL e delle Divisioni 3, 4 e 5 per la gestione dei dati ricavabili da CO, SAP e altre basi di dati per la gestione delle politiche nazionali, per l’orientamento della domanda/offerta di lavoro e il supporto alla redazione dei rapporti di monitoraggio e validazione delle politiche, e per l’orientamento delle decisioni dei policy maker.</t>
  </si>
  <si>
    <t>Acquisizione delle licenze software per i prodotti IBM atti alla realizzazione del nuovo sistema di autenticazione e profilazione ANPAL</t>
  </si>
  <si>
    <t>Sviluppo di servizi di georeferenziazione per la ricerca del Centro per l’Impiego di riferimento e per l’individuazione della sede di lavoro per le aziende che propongono offerte di lavoro</t>
  </si>
  <si>
    <t>Implementazione del portale ANPAL e Garanzia Giovani, e di strumenti di collaboration aperti agli stakeholder ANPAL (CdS, Comitato PAL, Sottocomitato Risorse Umane, Fondi interprofessionali, etc)</t>
  </si>
  <si>
    <t>Realizzazione del database costituente la Data Platform ANPAL, che consenta la gestione dei DB operazionali a fini di analisi di trend storici, analisi predittive, monitoraggio (fraud detection, correlazione di log e metriche sistemistiche/applicative ecc), aggregazione/elaborazione di dati a supporto di scelte decisionali</t>
  </si>
  <si>
    <t>Potenziamento funzionale ed evoluzione del Sistema Informativo Unitario ANPAL, con particolare riferimento al consolidamento delle competenze e acquisizione di capacità autonome di primo intervento sul portale ANPAL e sull’Agenda</t>
  </si>
  <si>
    <t>Utilizzo di strumenti per l’integrazione all’interno del parco applicativo ANPAL di servizi per l’invio e la ricezione di posta elettronica e SMS, al fine di inoltrare al Cittadino tempestivamente informazioni di carattere amministrativo informativo e per la gestione dei malfunzionamenti degli applicativi</t>
  </si>
  <si>
    <t>Acquisto licenze IBM Websphere e MQ compreso collaudo (rinnovo licenze)</t>
  </si>
  <si>
    <t>Acquisto subscription Liferay DXP + formazione (rinnovo licenze)</t>
  </si>
  <si>
    <t>A seguito di quanto stabilito dal decreto-legge n. 101/2019 (legge 2 novembre 2019, n. 128), che riportava in capo al Ministero del Lavoro e delle Politiche Sociali la gestione delle Comunicazioni Obbligatorie, si è provveduto, mediante opportune modifiche e integrazioni, a riconvertire quanto predisposto per la prevista attività di migrazione e replatform per  predisporre un'infrastruttura tecnologica (applicazioni e basi dati) atta a ricevere, per il tramite di servizi in cooperazione applicativa, dati e informazioni dall'infrastruttura del Ministero</t>
  </si>
  <si>
    <r>
      <t xml:space="preserve">Realizzazione di un sistema di </t>
    </r>
    <r>
      <rPr>
        <i/>
        <sz val="9"/>
        <color rgb="FF000000"/>
        <rFont val="Arial"/>
        <family val="2"/>
      </rPr>
      <t>Business Intelligence</t>
    </r>
    <r>
      <rPr>
        <sz val="9"/>
        <color rgb="FF000000"/>
        <rFont val="Arial"/>
        <family val="2"/>
      </rPr>
      <t xml:space="preserve"> che attraverso processi di integrazione, trasformazione e normalizzazione dei dati gestiti dal SIU permette di eseguire attività di analisi, monitoraggio e valutazione delle politiche attive; tale sistema, attraverso tecniche di </t>
    </r>
    <r>
      <rPr>
        <i/>
        <sz val="9"/>
        <color rgb="FF000000"/>
        <rFont val="Arial"/>
        <family val="2"/>
      </rPr>
      <t>Data Mining</t>
    </r>
    <r>
      <rPr>
        <sz val="9"/>
        <color rgb="FF000000"/>
        <rFont val="Arial"/>
        <family val="2"/>
      </rPr>
      <t xml:space="preserve"> e </t>
    </r>
    <r>
      <rPr>
        <i/>
        <sz val="9"/>
        <color rgb="FF000000"/>
        <rFont val="Arial"/>
        <family val="2"/>
      </rPr>
      <t>Test Mining</t>
    </r>
    <r>
      <rPr>
        <sz val="9"/>
        <color rgb="FF000000"/>
        <rFont val="Arial"/>
        <family val="2"/>
      </rPr>
      <t xml:space="preserve">, consentirà di creare analisi di </t>
    </r>
    <r>
      <rPr>
        <i/>
        <sz val="9"/>
        <color rgb="FF000000"/>
        <rFont val="Arial"/>
        <family val="2"/>
      </rPr>
      <t>clustering</t>
    </r>
    <r>
      <rPr>
        <sz val="9"/>
        <color rgb="FF000000"/>
        <rFont val="Arial"/>
        <family val="2"/>
      </rPr>
      <t xml:space="preserve">, classificazione e segmentazione sui vari ambiti di competenza dell’Agenzia ed effettuare </t>
    </r>
    <r>
      <rPr>
        <i/>
        <sz val="9"/>
        <color rgb="FF000000"/>
        <rFont val="Arial"/>
        <family val="2"/>
      </rPr>
      <t>predictive</t>
    </r>
    <r>
      <rPr>
        <sz val="9"/>
        <color rgb="FF000000"/>
        <rFont val="Arial"/>
        <family val="2"/>
      </rPr>
      <t xml:space="preserve"> e </t>
    </r>
    <r>
      <rPr>
        <i/>
        <sz val="9"/>
        <color rgb="FF000000"/>
        <rFont val="Arial"/>
        <family val="2"/>
      </rPr>
      <t>prescriptive</t>
    </r>
    <r>
      <rPr>
        <sz val="9"/>
        <color rgb="FF000000"/>
        <rFont val="Arial"/>
        <family val="2"/>
      </rPr>
      <t xml:space="preserve"> </t>
    </r>
    <r>
      <rPr>
        <i/>
        <sz val="9"/>
        <color rgb="FF000000"/>
        <rFont val="Arial"/>
        <family val="2"/>
      </rPr>
      <t>analytics</t>
    </r>
    <r>
      <rPr>
        <sz val="9"/>
        <color rgb="FF000000"/>
        <rFont val="Arial"/>
        <family val="2"/>
      </rPr>
      <t>, per identificare, ad esempio, quali Politiche Attive applicare con maggiore probabilità di efficacia a quale segmento di cittadini in cerca di occupazione</t>
    </r>
  </si>
  <si>
    <t>Realizzazione della nuova Agenda ANPAL messa a disposizione degli operatori dei Centri per l’Impiego per la schedulazione degli appuntamenti con i cittadini presso le proprie sedi, che a partire dal suo rilascio ha registrato circa 24.000 appuntamenti</t>
  </si>
  <si>
    <t>Sviluppo di nuovi servizi per il lavoro e l’occupazione quali l’applicativo Domanda e Offerta di Lavoro (DOL), disponibile dal mese di luglio 2019 e accessibile da parte di cittadini, operatori e datori di lavoro, che conta oltre 110.000 utenti dei quali circa il 45% è rappresentato da datori di lavoro, la pubblicazione di oltre 2.500 offerte di lavoro delle quali il 10% concretizzate in assunzioni registrate tramite Comunicazione Obbligatoria. Rilasciata nel mese di giugno 2020 l’applicazione per dispositivi mobili iOS e Android Restoincampo rivolta ai lavoratori agricoli in cerca di occupazione, i quali possono inserire le proprie competenze e disponibilità sul territorio, cercare un’offerta di lavoro e inviare la propria candidatura, e alle aziende agricole in cerca di manodopera che possono inserire le posizioni lavorative ricercate, visualizzare le candidature ricevute e contattare i lavoratori disponibili, e che a Luglio 2020 registra circa 4.000 download e oltre 300 disponibilità inserite</t>
  </si>
  <si>
    <t>Migrazione in Cloud e evoluzione dei servizi per l’erogazione delle politiche attive per la gestione di oltre 30.000 variazione di stato per le Dichiarazioni di Immediata Disponibilità, oltre 1.3 Mln di cambiamenti di stato per aderenti al programma Garanzia Giovani, 13.000 Profilazioni Qualitative e 9.2 Mln di Profilazione Quantitative registrate, per un totale di circa 45 Mln di movimentazioni riguardanti le Schede Anagrafico Professionali dei cittadini</t>
  </si>
  <si>
    <t>Evoluzione degli strumenti per la gestione dell'iter di richiesta, rilascio e pagamento dell’Assegno di ricollocazione per i programmi Cassa Integrazione Guadagni Straordinaria (CIGS), Nuova Assicurazione Sociale per l'Impiego (NASpI) e Reddito di Cittadinanza, per un totale di oltre 9.000 nuove richieste dal secondo semestre del 2018 a Luglio 2020</t>
  </si>
  <si>
    <t>Realizzazione del nuovo portale istituzionale, con una nuova veste grafica, un’organizzazione essenziale dei contenuti, una navigazione semplificata e una maggiore usabilità dei servizi. Realizzazione della scrivania MyANPAL per l’accesso ai servizi da parte di cittadini, operatori e aziende. Realizzazione del portale elearning per la fruizione delle attività di formazione per il personale</t>
  </si>
  <si>
    <t>Servizi per il Reddito di cittadinanza per la gestione dei processi di competenza dell’Agenzia per oltre 1.2 Mln di beneficiari, il rilascio di circa 18.000 Patti per il Lavoro e la registrazione di oltre 16.000 eventi di condizionalità</t>
  </si>
  <si>
    <t>Servizi di conduzione e adeguamento del sistema informativo SIGMA per il prosieguo del periodo di programmazione FSE 2007-2013 e 2014-2020</t>
  </si>
  <si>
    <t>Infrastruttura SPC Cloud</t>
  </si>
  <si>
    <t>Realizzazione  del Sistema Infromativo della formazione professionale (art. 15 del d.l. 150/2015 - ex SISTAF) quale componente integrata del SIU; reingenerizzazione e adeguamento della piattaforma NEXUS che permetta ai Fondi paritetici Interprofessionali di comunicare ad ANPAL le informazioni inerenti i piani di formazione a cui aderiscono, evidenziando anche le aziende e i lavoratori che ne usufruiscono (gestione del sistema di valutazione monitoraggio dei fondi interprofessionali)</t>
  </si>
  <si>
    <t>Realizzazione dell'Albo Informatico nazionale dei soggetti accreditati (art. 12 del d.l. 150/2015); realizzazione del repertorio nazionale degli  incentivi all'occupazione (art. 30 del d.l. 150/2015); realizzazione dell'applicativo per l'aggiornamento e la gestione delle politiche attive per il lavoro</t>
  </si>
  <si>
    <t>Identità digitali e sicurezza - dettagli</t>
  </si>
  <si>
    <t>Infrastruttura SPC Cloud - dettagli</t>
  </si>
  <si>
    <t>Sviluppo e conduzione applicativa - dettagli</t>
  </si>
  <si>
    <t>SPC Lotto 4 - SIGMA</t>
  </si>
  <si>
    <t>Servizi di trasferimento know-how e competenze nei confronti del personale dell’Agenzia appositamente individuato e/o nei confronti di terzi dalla stessa Agenzia designati e più precisamente di personale messo a disposizione dall’Operatore subentrante, ai sensi dell’art. 4 del contratto stipulato in data 13 dicembre 2017</t>
  </si>
  <si>
    <t>Traduzione testi app Restoincampo</t>
  </si>
  <si>
    <t>Gestione delle identità digitali e sicurezza applicativa</t>
  </si>
  <si>
    <t>Realizzazione di un framework di servizi e componenti trasversali comuni a tutte le applicazioni, implementata mediante strumenti open source selezionati sulla base dello stato dell’arte delle tecnologie disponibili, al fine di garantire un grado maggiore di affidabilità e resilienza, potendo crescere ed evolvere in modo indipendente dai singoli domini funzionali, e allo stesso tempo elevare lo standard di sicurezza e il livello di monitoraggio per l’erogazione dei servizi</t>
  </si>
  <si>
    <t>Reingegnerizzazione dell'infrastruttura di servizi per la gestione dei flussi informativi in cooperazione applicativa con i principali attori del mercato del lavoro, quali Regioni e Province Autonome, Ministero del Lavoro e delle Politiche Sociali, INPS, INAIL, MIUR, secondo le linee guida AgID del nuovo Modello di interoperabilità, e sviluppo di componenti per lo scambio di informazioni con altri enti (Ministero della Salute, Ministero delle Infrastrutture e Trasporti, Ministero della Difesa, INPGI)</t>
  </si>
  <si>
    <t>Servizi di manutenzione correttiva, adeguativa ed evolutiva di servizi e applicazioni del Sistema Informativo ANPAL atti a garantire la corretta funzionalità e l’aderenza ai vincoli normativi ed istituzionali degli sviluppi afferenti a siti web, portali, applicazioni web e APP, nell’ottica di assicurarne la piena operatività; le attività comprendono sia l’analisi e la risoluzione delle cause di malfunzionamenti e degli effetti eventualmente da essi generati, sia le attività volte ad assicurare la costante aderenza delle componenti applicative all’evoluzione dell’ambiente tecnologico del Sistema Informativo ed al cambiamento dei requisiti organizzativi, normativi o d’ambiente</t>
  </si>
  <si>
    <t>Attività continuative per la gestione in esercizio di quanto sviluppato, gestito e manutenuto atte a garantire la fruizione ottimale di servizi e applicazioni, sia dal punto di vista della correttezza e adeguatezza delle funzioni erogate sia dal punto di vista delle performance attese</t>
  </si>
  <si>
    <t>Risorse specialistiche con riferimento alla molteplicità di tematiche tecnologiche e funzionali specifiche (es. assessment GDPR, attività di change management), per l'erogazione delle attività secondo le seguenti fasi:
- Analisi e comprensione dell’esigenza
- Dimensionamento del servizio
- Strutturazione del Gruppo di lavoro
- Erogazione del servizio
- Monitoring &amp; Review</t>
  </si>
  <si>
    <t>Servizio per la traduzione in 4 lingue (inglese, francese, rumeno e punjabi) di label e documentazione relative all’applicazione per dispositivi mobili Restoincampo, finalizzata a favorire l’intermediazione tra domanda e offerta di lavoro nel settore agricolo e a fronteggiare il fabbisogno di manodopera nell’emergenza Covid 19</t>
  </si>
  <si>
    <t>Attività di assistenza e supporto tecnico/informativo relativamente alla risoluzione di problematiche riguardanti l'utilizzo dei servizi informatici nell'ambito delle richieste pervenute al Numero unico per il lavoro (NUL)</t>
  </si>
  <si>
    <t>Importo impegnato per il contratto
(iva inclusa)</t>
  </si>
  <si>
    <t>N/A</t>
  </si>
  <si>
    <t>Importo liquidato
(iva esclusa)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</si>
</sst>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quot; €&quot;"/>
    <numFmt numFmtId="165" formatCode="_-* #,##0.00_-;\-* #,##0.00_-;_-* \-??_-;_-@_-"/>
    <numFmt numFmtId="166" formatCode="&quot;€ &quot;#,##0.00"/>
  </numFmts>
  <fonts count="14" x14ac:knownFonts="1">
    <font>
      <sz val="11"/>
      <color rgb="FF000000"/>
      <name val="Calibri"/>
      <family val="2"/>
      <charset val="1"/>
    </font>
    <font>
      <sz val="10"/>
      <name val="Arial"/>
      <family val="2"/>
      <charset val="1"/>
    </font>
    <font>
      <b/>
      <sz val="10"/>
      <name val="Arial"/>
      <family val="2"/>
    </font>
    <font>
      <sz val="10"/>
      <name val="Arial"/>
      <family val="2"/>
    </font>
    <font>
      <i/>
      <sz val="9"/>
      <name val="Arial"/>
      <family val="2"/>
    </font>
    <font>
      <sz val="9"/>
      <name val="Arial"/>
      <family val="2"/>
    </font>
    <font>
      <b/>
      <i/>
      <sz val="9"/>
      <name val="Arial"/>
      <family val="2"/>
    </font>
    <font>
      <sz val="11"/>
      <color rgb="FF000000"/>
      <name val="Calibri"/>
      <family val="2"/>
      <charset val="1"/>
    </font>
    <font>
      <sz val="9"/>
      <color rgb="FF000000"/>
      <name val="Arial"/>
      <family val="2"/>
    </font>
    <font>
      <i/>
      <sz val="9"/>
      <color rgb="FF000000"/>
      <name val="Arial"/>
      <family val="2"/>
    </font>
    <font>
      <b/>
      <i/>
      <sz val="9"/>
      <color rgb="FF000000"/>
      <name val="Arial"/>
      <family val="2"/>
    </font>
    <font>
      <u/>
      <sz val="11"/>
      <color theme="10"/>
      <name val="Calibri"/>
      <family val="2"/>
      <charset val="1"/>
    </font>
    <font>
      <sz val="11"/>
      <color rgb="FF000000"/>
      <name val="Arial"/>
      <family val="2"/>
    </font>
    <font>
      <b/>
      <sz val="9"/>
      <name val="Arial"/>
      <family val="2"/>
    </font>
  </fonts>
  <fills count="9">
    <fill>
      <patternFill patternType="none"/>
    </fill>
    <fill>
      <patternFill patternType="gray125"/>
    </fill>
    <fill>
      <patternFill patternType="solid">
        <fgColor rgb="FFF2F2F2"/>
        <bgColor rgb="FFE2F0D9"/>
      </patternFill>
    </fill>
    <fill>
      <patternFill patternType="solid">
        <fgColor rgb="FFE2F0D9"/>
        <bgColor rgb="FFF2F2F2"/>
      </patternFill>
    </fill>
    <fill>
      <patternFill patternType="solid">
        <fgColor rgb="FFD6DCE5"/>
        <bgColor rgb="FFD9D9D9"/>
      </patternFill>
    </fill>
    <fill>
      <patternFill patternType="solid">
        <fgColor rgb="FFFBE5D6"/>
        <bgColor rgb="FFFFF2CC"/>
      </patternFill>
    </fill>
    <fill>
      <patternFill patternType="solid">
        <fgColor rgb="FFFFF2CC"/>
        <bgColor rgb="FFFBE5D6"/>
      </patternFill>
    </fill>
    <fill>
      <patternFill patternType="solid">
        <fgColor rgb="FFDAE3F3"/>
        <bgColor rgb="FFD6DCE5"/>
      </patternFill>
    </fill>
    <fill>
      <patternFill patternType="solid">
        <fgColor rgb="FFFFFFFF"/>
        <bgColor rgb="FFF2F2F2"/>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diagonal/>
    </border>
  </borders>
  <cellStyleXfs count="4">
    <xf numFmtId="0" fontId="0" fillId="0" borderId="0"/>
    <xf numFmtId="165" fontId="1" fillId="0" borderId="0" applyBorder="0" applyProtection="0"/>
    <xf numFmtId="44" fontId="7" fillId="0" borderId="0" applyFont="0" applyFill="0" applyBorder="0" applyAlignment="0" applyProtection="0"/>
    <xf numFmtId="0" fontId="11" fillId="0" borderId="0" applyNumberFormat="0" applyFill="0" applyBorder="0" applyAlignment="0" applyProtection="0"/>
  </cellStyleXfs>
  <cellXfs count="5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8" borderId="0" xfId="0" applyFont="1" applyFill="1" applyAlignment="1">
      <alignment vertical="center"/>
    </xf>
    <xf numFmtId="0" fontId="3" fillId="0" borderId="0" xfId="0" applyFont="1" applyFill="1" applyAlignment="1">
      <alignment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vertical="center" wrapText="1"/>
    </xf>
    <xf numFmtId="164" fontId="5" fillId="0" borderId="5" xfId="0"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4" fontId="3" fillId="0" borderId="0" xfId="0" applyNumberFormat="1" applyFont="1" applyFill="1" applyAlignment="1">
      <alignment vertical="center"/>
    </xf>
    <xf numFmtId="0" fontId="2" fillId="2" borderId="3" xfId="0" applyFont="1" applyFill="1" applyBorder="1" applyAlignment="1">
      <alignment horizontal="center" vertical="center" wrapText="1"/>
    </xf>
    <xf numFmtId="0" fontId="8" fillId="0" borderId="0" xfId="0" applyFont="1"/>
    <xf numFmtId="0" fontId="8" fillId="0" borderId="0" xfId="0" applyFont="1" applyAlignment="1">
      <alignment wrapText="1"/>
    </xf>
    <xf numFmtId="164" fontId="5" fillId="7" borderId="1" xfId="1"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12" fillId="0" borderId="0" xfId="0" applyFont="1"/>
    <xf numFmtId="0" fontId="13" fillId="2" borderId="1" xfId="0" applyFont="1" applyFill="1" applyBorder="1" applyAlignment="1">
      <alignment horizontal="center" vertical="center" wrapText="1"/>
    </xf>
    <xf numFmtId="0" fontId="8" fillId="0" borderId="1" xfId="0" applyFont="1" applyBorder="1"/>
    <xf numFmtId="0" fontId="0" fillId="0" borderId="0" xfId="0" applyAlignment="1">
      <alignment wrapText="1"/>
    </xf>
    <xf numFmtId="0" fontId="5" fillId="0" borderId="1" xfId="0" applyNumberFormat="1" applyFont="1" applyBorder="1" applyAlignment="1">
      <alignment horizontal="left" vertical="center" wrapText="1"/>
    </xf>
    <xf numFmtId="0" fontId="5" fillId="7" borderId="1" xfId="2"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5" fillId="0" borderId="6" xfId="0" applyFont="1" applyFill="1" applyBorder="1" applyAlignment="1">
      <alignment horizontal="center" vertical="center" wrapText="1"/>
    </xf>
    <xf numFmtId="164" fontId="5" fillId="0" borderId="1" xfId="1" applyNumberFormat="1" applyFont="1" applyFill="1" applyBorder="1" applyAlignment="1" applyProtection="1">
      <alignment horizontal="center" vertical="center" wrapText="1"/>
    </xf>
    <xf numFmtId="14"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1" fillId="0" borderId="1" xfId="3" applyFill="1" applyBorder="1" applyAlignment="1">
      <alignment vertical="center"/>
    </xf>
    <xf numFmtId="0" fontId="11" fillId="0" borderId="1" xfId="3" quotePrefix="1" applyFill="1" applyBorder="1" applyAlignment="1">
      <alignment vertical="center"/>
    </xf>
    <xf numFmtId="0" fontId="11" fillId="0" borderId="1" xfId="3" applyFill="1" applyBorder="1" applyAlignment="1">
      <alignment vertical="center" wrapText="1"/>
    </xf>
    <xf numFmtId="0" fontId="5" fillId="0" borderId="2"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3" xfId="0" applyFont="1" applyFill="1" applyBorder="1" applyAlignment="1">
      <alignment vertical="center" wrapText="1"/>
    </xf>
    <xf numFmtId="14" fontId="5"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6" fillId="0" borderId="4" xfId="0" applyFont="1" applyBorder="1" applyAlignment="1">
      <alignment horizontal="right" vertical="center"/>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8" xfId="0" applyFont="1" applyFill="1" applyBorder="1" applyAlignment="1">
      <alignment horizontal="center" vertical="center" wrapText="1"/>
    </xf>
  </cellXfs>
  <cellStyles count="4">
    <cellStyle name="Collegamento ipertestuale" xfId="3" builtinId="8"/>
    <cellStyle name="Migliaia" xfId="1" builtinId="3"/>
    <cellStyle name="Normale" xfId="0" builtinId="0"/>
    <cellStyle name="Valuta" xfId="2"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933"/>
      <rgbColor rgb="FF000080"/>
      <rgbColor rgb="FF808000"/>
      <rgbColor rgb="FF800080"/>
      <rgbColor rgb="FF0070C0"/>
      <rgbColor rgb="FFA9D18E"/>
      <rgbColor rgb="FF808080"/>
      <rgbColor rgb="FF9999FF"/>
      <rgbColor rgb="FF993366"/>
      <rgbColor rgb="FFFFF2CC"/>
      <rgbColor rgb="FFDAE3F3"/>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F2F2F2"/>
      <rgbColor rgb="FFE2F0D9"/>
      <rgbColor rgb="FFFFFF99"/>
      <rgbColor rgb="FFD9D9D9"/>
      <rgbColor rgb="FFFF99CC"/>
      <rgbColor rgb="FFCC99FF"/>
      <rgbColor rgb="FFFBE5D6"/>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28"/>
  <sheetViews>
    <sheetView tabSelected="1" zoomScale="90" zoomScaleNormal="90" workbookViewId="0">
      <pane ySplit="1" topLeftCell="A17" activePane="bottomLeft" state="frozen"/>
      <selection pane="bottomLeft" activeCell="D30" sqref="D30"/>
    </sheetView>
  </sheetViews>
  <sheetFormatPr defaultColWidth="9.28515625" defaultRowHeight="12.75" x14ac:dyDescent="0.25"/>
  <cols>
    <col min="1" max="1" width="47.140625" style="10" customWidth="1"/>
    <col min="2" max="2" width="20.7109375" style="1" customWidth="1"/>
    <col min="3" max="4" width="23.7109375" style="11" customWidth="1"/>
    <col min="5" max="5" width="20.7109375" style="1" customWidth="1"/>
    <col min="6" max="6" width="19.28515625" style="1" bestFit="1" customWidth="1"/>
    <col min="7" max="7" width="26.7109375" style="2" bestFit="1" customWidth="1"/>
    <col min="8" max="8" width="60.85546875" style="1" customWidth="1"/>
    <col min="9" max="9" width="10" style="1" bestFit="1" customWidth="1"/>
    <col min="10" max="10" width="9.28515625" style="9"/>
    <col min="11" max="16384" width="9.28515625" style="1"/>
  </cols>
  <sheetData>
    <row r="1" spans="1:10" ht="38.25" x14ac:dyDescent="0.25">
      <c r="A1" s="20" t="s">
        <v>0</v>
      </c>
      <c r="B1" s="3" t="s">
        <v>1</v>
      </c>
      <c r="C1" s="4" t="s">
        <v>127</v>
      </c>
      <c r="D1" s="4" t="s">
        <v>129</v>
      </c>
      <c r="E1" s="5" t="s">
        <v>2</v>
      </c>
      <c r="F1" s="6" t="s">
        <v>40</v>
      </c>
      <c r="G1" s="7" t="s">
        <v>3</v>
      </c>
      <c r="H1" s="7" t="s">
        <v>4</v>
      </c>
    </row>
    <row r="2" spans="1:10" ht="132" x14ac:dyDescent="0.25">
      <c r="A2" s="32" t="s">
        <v>49</v>
      </c>
      <c r="B2" s="33" t="s">
        <v>21</v>
      </c>
      <c r="C2" s="34">
        <v>11919370.720000001</v>
      </c>
      <c r="D2" s="34">
        <v>8275749.79</v>
      </c>
      <c r="E2" s="35">
        <v>42146</v>
      </c>
      <c r="F2" s="35">
        <v>43281</v>
      </c>
      <c r="G2" s="36" t="s">
        <v>41</v>
      </c>
      <c r="H2" s="37" t="s">
        <v>67</v>
      </c>
    </row>
    <row r="3" spans="1:10" ht="72" x14ac:dyDescent="0.25">
      <c r="A3" s="38" t="s">
        <v>17</v>
      </c>
      <c r="B3" s="39" t="s">
        <v>18</v>
      </c>
      <c r="C3" s="34">
        <v>496611.98</v>
      </c>
      <c r="D3" s="34">
        <f>194351.36+971.76+211936.43</f>
        <v>407259.55</v>
      </c>
      <c r="E3" s="35">
        <v>42923</v>
      </c>
      <c r="F3" s="35">
        <v>43109</v>
      </c>
      <c r="G3" s="39" t="s">
        <v>41</v>
      </c>
      <c r="H3" s="37" t="s">
        <v>45</v>
      </c>
    </row>
    <row r="4" spans="1:10" ht="48" x14ac:dyDescent="0.25">
      <c r="A4" s="32" t="s">
        <v>15</v>
      </c>
      <c r="B4" s="39" t="s">
        <v>16</v>
      </c>
      <c r="C4" s="34">
        <v>1315054.5188</v>
      </c>
      <c r="D4" s="34">
        <f>129644.94+91755.16+131571.55+116570.45+105768.79+106054.85+105254.45+134475.55+90207.41+37563.14+110007.5+118519.03</f>
        <v>1277392.82</v>
      </c>
      <c r="E4" s="35">
        <v>43082</v>
      </c>
      <c r="F4" s="35">
        <v>43845</v>
      </c>
      <c r="G4" s="40" t="s">
        <v>41</v>
      </c>
      <c r="H4" s="37" t="s">
        <v>109</v>
      </c>
      <c r="J4" s="19"/>
    </row>
    <row r="5" spans="1:10" ht="60" x14ac:dyDescent="0.25">
      <c r="A5" s="32" t="s">
        <v>50</v>
      </c>
      <c r="B5" s="39" t="s">
        <v>16</v>
      </c>
      <c r="C5" s="34">
        <v>13249.32</v>
      </c>
      <c r="D5" s="34">
        <f>C5/1.22</f>
        <v>10860.098360655738</v>
      </c>
      <c r="E5" s="35">
        <v>43950</v>
      </c>
      <c r="F5" s="35" t="s">
        <v>128</v>
      </c>
      <c r="G5" s="39" t="s">
        <v>43</v>
      </c>
      <c r="H5" s="37" t="s">
        <v>117</v>
      </c>
    </row>
    <row r="6" spans="1:10" ht="60" x14ac:dyDescent="0.25">
      <c r="A6" s="32" t="s">
        <v>39</v>
      </c>
      <c r="B6" s="39" t="s">
        <v>27</v>
      </c>
      <c r="C6" s="34">
        <v>5271540.7</v>
      </c>
      <c r="D6" s="34">
        <f>220225.55+296288.61+627041.37+463572.35+723509.31+593285.46+831776.34+233490.28</f>
        <v>3989189.2699999996</v>
      </c>
      <c r="E6" s="35">
        <v>43181</v>
      </c>
      <c r="F6" s="35">
        <v>44397</v>
      </c>
      <c r="G6" s="39" t="s">
        <v>43</v>
      </c>
      <c r="H6" s="41" t="s">
        <v>114</v>
      </c>
    </row>
    <row r="7" spans="1:10" ht="48" x14ac:dyDescent="0.25">
      <c r="A7" s="32" t="s">
        <v>36</v>
      </c>
      <c r="B7" s="39" t="s">
        <v>13</v>
      </c>
      <c r="C7" s="34">
        <v>14642064.6</v>
      </c>
      <c r="D7" s="34">
        <f>145465.22+572684.85+1539846.97+2697560.09+824641.39+1016925.76+1182651.78+623867.02+799737.25</f>
        <v>9403380.3300000001</v>
      </c>
      <c r="E7" s="35">
        <v>43181</v>
      </c>
      <c r="F7" s="35">
        <v>44218</v>
      </c>
      <c r="G7" s="36" t="s">
        <v>41</v>
      </c>
      <c r="H7" s="42" t="s">
        <v>115</v>
      </c>
    </row>
    <row r="8" spans="1:10" ht="48" x14ac:dyDescent="0.25">
      <c r="A8" s="32" t="s">
        <v>38</v>
      </c>
      <c r="B8" s="39" t="s">
        <v>13</v>
      </c>
      <c r="C8" s="34">
        <v>8094157.71</v>
      </c>
      <c r="D8" s="34">
        <f>124120+98707.5+989362.5+1611982+634892+1177340+617558.5+234385+244814+243000+189899.75</f>
        <v>6166061.25</v>
      </c>
      <c r="E8" s="35">
        <v>43181</v>
      </c>
      <c r="F8" s="35">
        <v>44277</v>
      </c>
      <c r="G8" s="36" t="s">
        <v>41</v>
      </c>
      <c r="H8" s="42" t="s">
        <v>115</v>
      </c>
    </row>
    <row r="9" spans="1:10" ht="86.45" customHeight="1" x14ac:dyDescent="0.25">
      <c r="A9" s="32" t="s">
        <v>37</v>
      </c>
      <c r="B9" s="39" t="s">
        <v>14</v>
      </c>
      <c r="C9" s="34">
        <v>711961.5</v>
      </c>
      <c r="D9" s="34">
        <f>350145+233430</f>
        <v>583575</v>
      </c>
      <c r="E9" s="35">
        <v>43377</v>
      </c>
      <c r="F9" s="35">
        <v>44112</v>
      </c>
      <c r="G9" s="36" t="s">
        <v>41</v>
      </c>
      <c r="H9" s="37" t="s">
        <v>111</v>
      </c>
    </row>
    <row r="10" spans="1:10" ht="24" x14ac:dyDescent="0.25">
      <c r="A10" s="32" t="s">
        <v>34</v>
      </c>
      <c r="B10" s="39" t="s">
        <v>10</v>
      </c>
      <c r="C10" s="34">
        <v>850767.75</v>
      </c>
      <c r="D10" s="34">
        <v>693863.87</v>
      </c>
      <c r="E10" s="35">
        <v>43426</v>
      </c>
      <c r="F10" s="35">
        <v>43791</v>
      </c>
      <c r="G10" s="39" t="s">
        <v>43</v>
      </c>
      <c r="H10" s="37" t="s">
        <v>93</v>
      </c>
    </row>
    <row r="11" spans="1:10" ht="39" customHeight="1" x14ac:dyDescent="0.25">
      <c r="A11" s="32" t="s">
        <v>31</v>
      </c>
      <c r="B11" s="39" t="s">
        <v>11</v>
      </c>
      <c r="C11" s="34">
        <v>755912</v>
      </c>
      <c r="D11" s="34">
        <f>464000+73000</f>
        <v>537000</v>
      </c>
      <c r="E11" s="35">
        <v>43467</v>
      </c>
      <c r="F11" s="35">
        <v>44584</v>
      </c>
      <c r="G11" s="36" t="s">
        <v>41</v>
      </c>
      <c r="H11" s="50" t="s">
        <v>92</v>
      </c>
    </row>
    <row r="12" spans="1:10" ht="39" customHeight="1" x14ac:dyDescent="0.25">
      <c r="A12" s="32" t="s">
        <v>32</v>
      </c>
      <c r="B12" s="39" t="s">
        <v>12</v>
      </c>
      <c r="C12" s="34">
        <v>699316.91980000003</v>
      </c>
      <c r="D12" s="34">
        <v>399994.67</v>
      </c>
      <c r="E12" s="35">
        <v>43483</v>
      </c>
      <c r="F12" s="35">
        <v>44583</v>
      </c>
      <c r="G12" s="36" t="s">
        <v>41</v>
      </c>
      <c r="H12" s="51"/>
    </row>
    <row r="13" spans="1:10" ht="39" customHeight="1" x14ac:dyDescent="0.25">
      <c r="A13" s="32" t="s">
        <v>33</v>
      </c>
      <c r="B13" s="39" t="s">
        <v>12</v>
      </c>
      <c r="C13" s="34">
        <v>710103.36679999996</v>
      </c>
      <c r="D13" s="34">
        <v>406269.38</v>
      </c>
      <c r="E13" s="35">
        <v>43483</v>
      </c>
      <c r="F13" s="35">
        <v>44583</v>
      </c>
      <c r="G13" s="36" t="s">
        <v>41</v>
      </c>
      <c r="H13" s="52"/>
    </row>
    <row r="14" spans="1:10" ht="48" x14ac:dyDescent="0.25">
      <c r="A14" s="32" t="s">
        <v>72</v>
      </c>
      <c r="B14" s="39" t="s">
        <v>23</v>
      </c>
      <c r="C14" s="34">
        <v>1080011.1000000001</v>
      </c>
      <c r="D14" s="34">
        <f>38893.06+167753.7+9918.12+3714.77+5460.58+62927.08+7012.46+20772.62+8350.54+11455.73+10174.17+8160.29</f>
        <v>354593.11999999994</v>
      </c>
      <c r="E14" s="35">
        <v>43535</v>
      </c>
      <c r="F14" s="35" t="s">
        <v>24</v>
      </c>
      <c r="G14" s="39" t="s">
        <v>43</v>
      </c>
      <c r="H14" s="43" t="s">
        <v>113</v>
      </c>
    </row>
    <row r="15" spans="1:10" ht="36" x14ac:dyDescent="0.25">
      <c r="A15" s="32" t="s">
        <v>19</v>
      </c>
      <c r="B15" s="44" t="s">
        <v>20</v>
      </c>
      <c r="C15" s="34">
        <v>30500</v>
      </c>
      <c r="D15" s="34">
        <v>25000</v>
      </c>
      <c r="E15" s="35">
        <v>43548</v>
      </c>
      <c r="F15" s="35">
        <v>44645</v>
      </c>
      <c r="G15" s="39" t="s">
        <v>43</v>
      </c>
      <c r="H15" s="37" t="s">
        <v>94</v>
      </c>
    </row>
    <row r="16" spans="1:10" ht="22.9" customHeight="1" x14ac:dyDescent="0.25">
      <c r="A16" s="32" t="s">
        <v>9</v>
      </c>
      <c r="B16" s="39" t="s">
        <v>10</v>
      </c>
      <c r="C16" s="34">
        <v>132525.54999999999</v>
      </c>
      <c r="D16" s="34">
        <v>108627.5</v>
      </c>
      <c r="E16" s="35">
        <v>43621</v>
      </c>
      <c r="F16" s="45">
        <v>44012</v>
      </c>
      <c r="G16" s="36" t="s">
        <v>41</v>
      </c>
      <c r="H16" s="46" t="s">
        <v>93</v>
      </c>
    </row>
    <row r="17" spans="1:227" s="8" customFormat="1" ht="36" x14ac:dyDescent="0.25">
      <c r="A17" s="32" t="s">
        <v>7</v>
      </c>
      <c r="B17" s="39" t="s">
        <v>8</v>
      </c>
      <c r="C17" s="34">
        <v>46604</v>
      </c>
      <c r="D17" s="34">
        <f>46604/1.22</f>
        <v>38200</v>
      </c>
      <c r="E17" s="35">
        <v>43629</v>
      </c>
      <c r="F17" s="45">
        <v>44001</v>
      </c>
      <c r="G17" s="39" t="s">
        <v>43</v>
      </c>
      <c r="H17" s="37" t="s">
        <v>95</v>
      </c>
      <c r="I17" s="1"/>
      <c r="J17" s="9"/>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row>
    <row r="18" spans="1:227" ht="72" x14ac:dyDescent="0.25">
      <c r="A18" s="32" t="s">
        <v>35</v>
      </c>
      <c r="B18" s="39" t="s">
        <v>5</v>
      </c>
      <c r="C18" s="34">
        <v>473596.9</v>
      </c>
      <c r="D18" s="34">
        <f>473596.9/1.22</f>
        <v>388194.1803278689</v>
      </c>
      <c r="E18" s="47">
        <v>43637</v>
      </c>
      <c r="F18" s="35">
        <v>44368</v>
      </c>
      <c r="G18" s="36" t="s">
        <v>41</v>
      </c>
      <c r="H18" s="37" t="s">
        <v>96</v>
      </c>
    </row>
    <row r="19" spans="1:227" ht="48" x14ac:dyDescent="0.25">
      <c r="A19" s="48" t="s">
        <v>22</v>
      </c>
      <c r="B19" s="39" t="s">
        <v>8</v>
      </c>
      <c r="C19" s="34">
        <v>115900</v>
      </c>
      <c r="D19" s="34">
        <v>91345.98</v>
      </c>
      <c r="E19" s="35">
        <v>43675</v>
      </c>
      <c r="F19" s="35">
        <v>44041</v>
      </c>
      <c r="G19" s="39" t="s">
        <v>43</v>
      </c>
      <c r="H19" s="37" t="s">
        <v>97</v>
      </c>
    </row>
    <row r="20" spans="1:227" s="9" customFormat="1" ht="60" x14ac:dyDescent="0.25">
      <c r="A20" s="32" t="s">
        <v>25</v>
      </c>
      <c r="B20" s="39" t="s">
        <v>26</v>
      </c>
      <c r="C20" s="34">
        <v>5465.6</v>
      </c>
      <c r="D20" s="34">
        <f>5465.6/1.22</f>
        <v>4480</v>
      </c>
      <c r="E20" s="35">
        <v>43875</v>
      </c>
      <c r="F20" s="35" t="s">
        <v>6</v>
      </c>
      <c r="G20" s="39" t="s">
        <v>42</v>
      </c>
      <c r="H20" s="37" t="s">
        <v>98</v>
      </c>
    </row>
    <row r="21" spans="1:227" ht="55.5" customHeight="1" x14ac:dyDescent="0.25">
      <c r="A21" s="32" t="s">
        <v>47</v>
      </c>
      <c r="B21" s="39" t="s">
        <v>29</v>
      </c>
      <c r="C21" s="34">
        <v>1998774.09</v>
      </c>
      <c r="D21" s="34">
        <v>541923.06999999995</v>
      </c>
      <c r="E21" s="35">
        <v>43888</v>
      </c>
      <c r="F21" s="35" t="s">
        <v>6</v>
      </c>
      <c r="G21" s="35" t="s">
        <v>41</v>
      </c>
      <c r="H21" s="37" t="s">
        <v>48</v>
      </c>
    </row>
    <row r="22" spans="1:227" ht="96" x14ac:dyDescent="0.25">
      <c r="A22" s="32" t="s">
        <v>116</v>
      </c>
      <c r="B22" s="39" t="s">
        <v>13</v>
      </c>
      <c r="C22" s="34">
        <v>2928563.27</v>
      </c>
      <c r="D22" s="34">
        <f>16783.61+44897.08+17638.82+29931.39+8473.38+29931.39+8473.38+29931.39+8485.61+30326.52+9042.52+48333.58</f>
        <v>282248.67</v>
      </c>
      <c r="E22" s="35">
        <v>43893</v>
      </c>
      <c r="F22" s="35">
        <v>44776</v>
      </c>
      <c r="G22" s="36" t="s">
        <v>41</v>
      </c>
      <c r="H22" s="37" t="s">
        <v>46</v>
      </c>
    </row>
    <row r="23" spans="1:227" ht="24" x14ac:dyDescent="0.25">
      <c r="A23" s="32" t="s">
        <v>30</v>
      </c>
      <c r="B23" s="39" t="s">
        <v>10</v>
      </c>
      <c r="C23" s="34">
        <v>257436.36</v>
      </c>
      <c r="D23" s="34">
        <v>0</v>
      </c>
      <c r="E23" s="35">
        <v>43910</v>
      </c>
      <c r="F23" s="35" t="s">
        <v>44</v>
      </c>
      <c r="G23" s="39" t="s">
        <v>43</v>
      </c>
      <c r="H23" s="37" t="s">
        <v>93</v>
      </c>
    </row>
    <row r="24" spans="1:227" ht="61.9" customHeight="1" x14ac:dyDescent="0.25">
      <c r="A24" s="32" t="s">
        <v>118</v>
      </c>
      <c r="B24" s="39" t="s">
        <v>28</v>
      </c>
      <c r="C24" s="34">
        <v>963.8</v>
      </c>
      <c r="D24" s="34">
        <f>C24/1.22</f>
        <v>790</v>
      </c>
      <c r="E24" s="35">
        <v>43978</v>
      </c>
      <c r="F24" s="35" t="s">
        <v>128</v>
      </c>
      <c r="G24" s="39" t="s">
        <v>42</v>
      </c>
      <c r="H24" s="37" t="s">
        <v>125</v>
      </c>
    </row>
    <row r="25" spans="1:227" s="8" customFormat="1" ht="36" x14ac:dyDescent="0.25">
      <c r="A25" s="32" t="s">
        <v>100</v>
      </c>
      <c r="B25" s="39" t="s">
        <v>8</v>
      </c>
      <c r="C25" s="34">
        <v>38825.279999999999</v>
      </c>
      <c r="D25" s="34">
        <f>38825.28/1.22</f>
        <v>31824</v>
      </c>
      <c r="E25" s="45">
        <v>44001</v>
      </c>
      <c r="F25" s="45">
        <v>44366</v>
      </c>
      <c r="G25" s="39" t="s">
        <v>43</v>
      </c>
      <c r="H25" s="37" t="s">
        <v>95</v>
      </c>
      <c r="I25" s="1"/>
      <c r="J25" s="9"/>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row>
    <row r="26" spans="1:227" ht="24.75" thickBot="1" x14ac:dyDescent="0.3">
      <c r="A26" s="32" t="s">
        <v>99</v>
      </c>
      <c r="B26" s="39" t="s">
        <v>10</v>
      </c>
      <c r="C26" s="34">
        <v>43189.341999999997</v>
      </c>
      <c r="D26" s="34">
        <f>10797.34/1.22</f>
        <v>8850.2786885245896</v>
      </c>
      <c r="E26" s="45">
        <v>44012</v>
      </c>
      <c r="F26" s="45">
        <v>44377</v>
      </c>
      <c r="G26" s="36" t="s">
        <v>41</v>
      </c>
      <c r="H26" s="37" t="s">
        <v>93</v>
      </c>
    </row>
    <row r="27" spans="1:227" ht="13.5" thickBot="1" x14ac:dyDescent="0.3">
      <c r="A27" s="49"/>
      <c r="B27" s="49"/>
      <c r="C27" s="14">
        <f>SUM(C2:C26)</f>
        <v>52632466.377400003</v>
      </c>
      <c r="D27" s="14">
        <f>SUM(D2:D26)</f>
        <v>34026672.827377059</v>
      </c>
      <c r="E27" s="15"/>
      <c r="F27" s="15"/>
      <c r="G27" s="16"/>
      <c r="H27" s="15"/>
    </row>
    <row r="28" spans="1:227" x14ac:dyDescent="0.25">
      <c r="A28" s="17"/>
      <c r="B28" s="15"/>
      <c r="C28" s="18"/>
      <c r="D28" s="18"/>
      <c r="E28" s="15"/>
      <c r="F28" s="15"/>
      <c r="G28" s="16"/>
      <c r="H28" s="15"/>
    </row>
  </sheetData>
  <mergeCells count="2">
    <mergeCell ref="A27:B27"/>
    <mergeCell ref="H11:H13"/>
  </mergeCells>
  <hyperlinks>
    <hyperlink ref="H6" location="'Infrastruttura SPC Cloud'!A1" display="Infrastruttura SPC Cloud - dettagli"/>
    <hyperlink ref="H14" location="'Identità digitali e sicurezza'!A1" display="Identità digitali e sicurezza - dettagli"/>
    <hyperlink ref="H7" location="'Sviluppo e conduzione app.'!A1" display="Sviluppo e conduzione applicativa - dettagli"/>
    <hyperlink ref="H8" location="'Sviluppo e conduzione app.'!A1" display="Sviluppo e conduzione applicativa - dettagli"/>
  </hyperlink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sqref="A1:B1"/>
    </sheetView>
  </sheetViews>
  <sheetFormatPr defaultColWidth="8.85546875" defaultRowHeight="12" x14ac:dyDescent="0.2"/>
  <cols>
    <col min="1" max="1" width="46.85546875" style="22" customWidth="1"/>
    <col min="2" max="2" width="83.28515625" style="22" customWidth="1"/>
    <col min="3" max="16384" width="8.85546875" style="21"/>
  </cols>
  <sheetData>
    <row r="1" spans="1:2" ht="12.75" x14ac:dyDescent="0.2">
      <c r="A1" s="53" t="s">
        <v>110</v>
      </c>
      <c r="B1" s="54"/>
    </row>
    <row r="3" spans="1:2" ht="12.75" x14ac:dyDescent="0.2">
      <c r="A3" s="20" t="s">
        <v>51</v>
      </c>
      <c r="B3" s="20" t="s">
        <v>52</v>
      </c>
    </row>
    <row r="4" spans="1:2" ht="60" x14ac:dyDescent="0.2">
      <c r="A4" s="23" t="s">
        <v>56</v>
      </c>
      <c r="B4" s="23" t="s">
        <v>57</v>
      </c>
    </row>
    <row r="5" spans="1:2" ht="48" x14ac:dyDescent="0.2">
      <c r="A5" s="12" t="s">
        <v>58</v>
      </c>
      <c r="B5" s="24" t="s">
        <v>53</v>
      </c>
    </row>
    <row r="6" spans="1:2" ht="36" x14ac:dyDescent="0.2">
      <c r="A6" s="23" t="s">
        <v>59</v>
      </c>
      <c r="B6" s="23" t="s">
        <v>60</v>
      </c>
    </row>
    <row r="7" spans="1:2" ht="24" x14ac:dyDescent="0.2">
      <c r="A7" s="12" t="s">
        <v>61</v>
      </c>
      <c r="B7" s="24" t="s">
        <v>62</v>
      </c>
    </row>
    <row r="8" spans="1:2" ht="36" x14ac:dyDescent="0.2">
      <c r="A8" s="23" t="s">
        <v>63</v>
      </c>
      <c r="B8" s="23" t="s">
        <v>64</v>
      </c>
    </row>
    <row r="9" spans="1:2" ht="84" x14ac:dyDescent="0.2">
      <c r="A9" s="12" t="s">
        <v>65</v>
      </c>
      <c r="B9" s="24" t="s">
        <v>54</v>
      </c>
    </row>
    <row r="10" spans="1:2" ht="36" x14ac:dyDescent="0.2">
      <c r="A10" s="23" t="s">
        <v>66</v>
      </c>
      <c r="B10" s="23" t="s">
        <v>55</v>
      </c>
    </row>
    <row r="12" spans="1:2" x14ac:dyDescent="0.2">
      <c r="B12" s="21"/>
    </row>
    <row r="13" spans="1:2" x14ac:dyDescent="0.2">
      <c r="B13" s="21"/>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sqref="A1:B1"/>
    </sheetView>
  </sheetViews>
  <sheetFormatPr defaultRowHeight="15" x14ac:dyDescent="0.25"/>
  <cols>
    <col min="1" max="1" width="36.42578125" customWidth="1"/>
    <col min="2" max="2" width="77.85546875" customWidth="1"/>
  </cols>
  <sheetData>
    <row r="1" spans="1:2" ht="14.45" customHeight="1" x14ac:dyDescent="0.25">
      <c r="A1" s="55" t="s">
        <v>119</v>
      </c>
      <c r="B1" s="56"/>
    </row>
    <row r="2" spans="1:2" x14ac:dyDescent="0.25">
      <c r="A2" s="22"/>
      <c r="B2" s="22"/>
    </row>
    <row r="3" spans="1:2" x14ac:dyDescent="0.25">
      <c r="A3" s="27" t="s">
        <v>51</v>
      </c>
      <c r="B3" s="27" t="s">
        <v>52</v>
      </c>
    </row>
    <row r="4" spans="1:2" ht="48" x14ac:dyDescent="0.25">
      <c r="A4" s="23" t="s">
        <v>68</v>
      </c>
      <c r="B4" s="23" t="s">
        <v>69</v>
      </c>
    </row>
    <row r="5" spans="1:2" ht="120" x14ac:dyDescent="0.25">
      <c r="A5" s="13" t="s">
        <v>70</v>
      </c>
      <c r="B5" s="25" t="s">
        <v>71</v>
      </c>
    </row>
  </sheetData>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5" zoomScale="90" zoomScaleNormal="81" workbookViewId="0">
      <selection sqref="A1:B1"/>
    </sheetView>
  </sheetViews>
  <sheetFormatPr defaultRowHeight="15" x14ac:dyDescent="0.25"/>
  <cols>
    <col min="1" max="1" width="66" customWidth="1"/>
    <col min="2" max="2" width="89.42578125" customWidth="1"/>
    <col min="4" max="4" width="23.28515625" bestFit="1" customWidth="1"/>
    <col min="5" max="5" width="37.28515625" customWidth="1"/>
  </cols>
  <sheetData>
    <row r="1" spans="1:5" ht="40.15" customHeight="1" x14ac:dyDescent="0.25">
      <c r="A1" s="57" t="s">
        <v>73</v>
      </c>
      <c r="B1" s="57"/>
      <c r="D1" s="55" t="s">
        <v>87</v>
      </c>
      <c r="E1" s="58"/>
    </row>
    <row r="2" spans="1:5" x14ac:dyDescent="0.25">
      <c r="A2" s="28"/>
      <c r="B2" s="28"/>
      <c r="D2" s="26"/>
      <c r="E2" s="26"/>
    </row>
    <row r="3" spans="1:5" x14ac:dyDescent="0.25">
      <c r="A3" s="27" t="s">
        <v>74</v>
      </c>
      <c r="B3" s="27" t="s">
        <v>52</v>
      </c>
      <c r="D3" s="27" t="s">
        <v>51</v>
      </c>
      <c r="E3" s="27" t="s">
        <v>52</v>
      </c>
    </row>
    <row r="4" spans="1:5" ht="100.15" customHeight="1" x14ac:dyDescent="0.25">
      <c r="A4" s="23" t="s">
        <v>75</v>
      </c>
      <c r="B4" s="23" t="s">
        <v>120</v>
      </c>
      <c r="D4" s="23" t="s">
        <v>88</v>
      </c>
      <c r="E4" s="31" t="s">
        <v>126</v>
      </c>
    </row>
    <row r="5" spans="1:5" ht="192" x14ac:dyDescent="0.25">
      <c r="A5" s="13" t="s">
        <v>76</v>
      </c>
      <c r="B5" s="25" t="s">
        <v>121</v>
      </c>
      <c r="D5" s="13" t="s">
        <v>89</v>
      </c>
      <c r="E5" s="30" t="s">
        <v>122</v>
      </c>
    </row>
    <row r="6" spans="1:5" ht="135.6" customHeight="1" x14ac:dyDescent="0.25">
      <c r="A6" s="23" t="s">
        <v>77</v>
      </c>
      <c r="B6" s="23" t="s">
        <v>108</v>
      </c>
      <c r="D6" s="23" t="s">
        <v>90</v>
      </c>
      <c r="E6" s="31" t="s">
        <v>124</v>
      </c>
    </row>
    <row r="7" spans="1:5" ht="114" customHeight="1" x14ac:dyDescent="0.25">
      <c r="A7" s="13" t="s">
        <v>78</v>
      </c>
      <c r="B7" s="25" t="s">
        <v>111</v>
      </c>
      <c r="D7" s="13" t="s">
        <v>91</v>
      </c>
      <c r="E7" s="30" t="s">
        <v>123</v>
      </c>
    </row>
    <row r="8" spans="1:5" ht="36" x14ac:dyDescent="0.25">
      <c r="A8" s="23" t="s">
        <v>79</v>
      </c>
      <c r="B8" s="23" t="s">
        <v>112</v>
      </c>
      <c r="E8" s="29"/>
    </row>
    <row r="9" spans="1:5" ht="48" x14ac:dyDescent="0.25">
      <c r="A9" s="13" t="s">
        <v>80</v>
      </c>
      <c r="B9" s="25" t="s">
        <v>107</v>
      </c>
      <c r="E9" s="29"/>
    </row>
    <row r="10" spans="1:5" ht="48" x14ac:dyDescent="0.25">
      <c r="A10" s="23" t="s">
        <v>81</v>
      </c>
      <c r="B10" s="23" t="s">
        <v>106</v>
      </c>
      <c r="E10" s="29"/>
    </row>
    <row r="11" spans="1:5" ht="60" x14ac:dyDescent="0.25">
      <c r="A11" s="13" t="s">
        <v>82</v>
      </c>
      <c r="B11" s="25" t="s">
        <v>105</v>
      </c>
    </row>
    <row r="12" spans="1:5" ht="120" x14ac:dyDescent="0.25">
      <c r="A12" s="23" t="s">
        <v>83</v>
      </c>
      <c r="B12" s="23" t="s">
        <v>104</v>
      </c>
    </row>
    <row r="13" spans="1:5" ht="36" customHeight="1" x14ac:dyDescent="0.25">
      <c r="A13" s="13" t="s">
        <v>84</v>
      </c>
      <c r="B13" s="25" t="s">
        <v>103</v>
      </c>
    </row>
    <row r="14" spans="1:5" ht="72" x14ac:dyDescent="0.25">
      <c r="A14" s="23" t="s">
        <v>85</v>
      </c>
      <c r="B14" s="23" t="s">
        <v>102</v>
      </c>
    </row>
    <row r="15" spans="1:5" ht="60" x14ac:dyDescent="0.25">
      <c r="A15" s="13" t="s">
        <v>86</v>
      </c>
      <c r="B15" s="25" t="s">
        <v>101</v>
      </c>
    </row>
  </sheetData>
  <mergeCells count="2">
    <mergeCell ref="A1:B1"/>
    <mergeCell ref="D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Contratti informatica</vt:lpstr>
      <vt:lpstr>Infrastruttura SPC Cloud</vt:lpstr>
      <vt:lpstr>Identità digitali e sicurezza</vt:lpstr>
      <vt:lpstr>Sviluppo e conduzione app.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2020-06-25T21:14:27Z</dcterms:created>
  <dcterms:modified xsi:type="dcterms:W3CDTF">2021-05-27T13:38:30Z</dcterms:modified>
  <dc:language/>
</cp:coreProperties>
</file>